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1"/>
  <c r="D7"/>
  <c r="D8"/>
  <c r="D11"/>
  <c r="D12"/>
  <c r="D13"/>
  <c r="D18"/>
  <c r="D19"/>
  <c r="D22"/>
  <c r="D5"/>
  <c r="C3"/>
  <c r="C27" s="1"/>
  <c r="C4"/>
  <c r="D27" l="1"/>
  <c r="G27" s="1"/>
</calcChain>
</file>

<file path=xl/sharedStrings.xml><?xml version="1.0" encoding="utf-8"?>
<sst xmlns="http://schemas.openxmlformats.org/spreadsheetml/2006/main" count="29" uniqueCount="29">
  <si>
    <t>приход</t>
  </si>
  <si>
    <t>расход</t>
  </si>
  <si>
    <t>рассходы на услуги банка</t>
  </si>
  <si>
    <t xml:space="preserve">остаток на конец года </t>
  </si>
  <si>
    <t>остатокна начало года</t>
  </si>
  <si>
    <t>за канц.товары</t>
  </si>
  <si>
    <t>за новогодние подарки</t>
  </si>
  <si>
    <t xml:space="preserve">за игрушки </t>
  </si>
  <si>
    <t xml:space="preserve">за сладкие подарки </t>
  </si>
  <si>
    <t>за очки</t>
  </si>
  <si>
    <t>за ящики для сбора пожертвований</t>
  </si>
  <si>
    <t>за книги</t>
  </si>
  <si>
    <t>за пакеты</t>
  </si>
  <si>
    <t>за рамку ООО "Дюна"</t>
  </si>
  <si>
    <t>поступления пожертвований</t>
  </si>
  <si>
    <t>поступление за размещение информационных материалов</t>
  </si>
  <si>
    <t>за печать газеты</t>
  </si>
  <si>
    <t>Оплата за мед.услуги</t>
  </si>
  <si>
    <t>за интернет</t>
  </si>
  <si>
    <t>за наградную продукцию</t>
  </si>
  <si>
    <t>за печать банера, буклетов</t>
  </si>
  <si>
    <t>за принтер</t>
  </si>
  <si>
    <t>за сертифакат подписи</t>
  </si>
  <si>
    <t>налог УСН</t>
  </si>
  <si>
    <t>за стол</t>
  </si>
  <si>
    <t>за доставку</t>
  </si>
  <si>
    <t>за бейсболку, футболки</t>
  </si>
  <si>
    <t>за микрофонную систему</t>
  </si>
  <si>
    <t>Итого за год 2018: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</si>
</sst>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0" fontId="0" fillId="0" borderId="1" xfId="0" applyBorder="1" applyAlignment="1">
      <alignment horizontal="left" vertical="distributed"/>
    </xf>
    <xf numFmtId="0" fontId="0" fillId="0" borderId="0" xfId="0" applyAlignment="1">
      <alignment horizontal="left" vertical="distributed"/>
    </xf>
    <xf numFmtId="0" fontId="0" fillId="0" borderId="1" xfId="0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1"/>
    </xf>
    <xf numFmtId="0" fontId="1" fillId="0" borderId="0" xfId="0" applyFont="1"/>
    <xf numFmtId="4" fontId="1" fillId="0" borderId="0" xfId="0" applyNumberFormat="1" applyFont="1"/>
    <xf numFmtId="0" fontId="0" fillId="0" borderId="1" xfId="0" applyBorder="1" applyAlignment="1">
      <alignment horizontal="left" vertical="center" wrapText="1" indent="1"/>
    </xf>
    <xf numFmtId="0" fontId="0" fillId="0" borderId="1" xfId="0" applyFont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wrapText="1" indent="1"/>
    </xf>
    <xf numFmtId="4" fontId="0" fillId="2" borderId="1" xfId="0" applyNumberFormat="1" applyFill="1" applyBorder="1"/>
    <xf numFmtId="4" fontId="0" fillId="2" borderId="1" xfId="0" applyNumberFormat="1" applyFont="1" applyFill="1" applyBorder="1"/>
    <xf numFmtId="0" fontId="0" fillId="3" borderId="1" xfId="0" applyFill="1" applyBorder="1" applyAlignment="1">
      <alignment horizontal="left" vertical="center" indent="1"/>
    </xf>
    <xf numFmtId="0" fontId="0" fillId="3" borderId="1" xfId="0" applyFill="1" applyBorder="1"/>
    <xf numFmtId="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9"/>
  <sheetViews>
    <sheetView tabSelected="1" workbookViewId="0">
      <selection activeCell="B27" sqref="B27"/>
    </sheetView>
  </sheetViews>
  <sheetFormatPr defaultRowHeight="15"/>
  <cols>
    <col min="1" max="1" width="5.5703125" customWidth="1"/>
    <col min="2" max="2" width="41.85546875" style="6" customWidth="1"/>
    <col min="3" max="4" width="18.28515625" customWidth="1"/>
    <col min="5" max="5" width="10" bestFit="1" customWidth="1"/>
    <col min="6" max="6" width="11" customWidth="1"/>
    <col min="7" max="7" width="9.7109375" bestFit="1" customWidth="1"/>
  </cols>
  <sheetData>
    <row r="2" spans="2:7">
      <c r="B2" s="5"/>
      <c r="C2" s="1" t="s">
        <v>0</v>
      </c>
      <c r="D2" s="1" t="s">
        <v>1</v>
      </c>
      <c r="E2" s="9" t="s">
        <v>4</v>
      </c>
      <c r="F2" s="9"/>
      <c r="G2" s="10">
        <v>54707.21</v>
      </c>
    </row>
    <row r="3" spans="2:7">
      <c r="B3" s="7" t="s">
        <v>14</v>
      </c>
      <c r="C3" s="2">
        <f>100+50+100+50+3160.6+42.64+50+100+100+100+1669+52.56+100+100+100+601+1000+1000+29050+50+100+100+100+0.63+50+70+4325+6600+520+2500+100+100+100+3.6+50+9950+100+100+100+100+300+500+500+200+500+1425+100+235+440+500+50+50+100+750+7.92+50+50+18000+70+300+235+8376.6+50+100+500+3.62+150+243+12000+4900+1000+0+100+24.68+50+1000+70+2022+50000+50+70+50000+5000+50+100+0.53+50+100+100+100+3.62+50+158+25000+0.61+50+100+152+50+4.68+100+70+17000</f>
        <v>265957.28999999992</v>
      </c>
      <c r="D3" s="2"/>
    </row>
    <row r="4" spans="2:7" ht="30">
      <c r="B4" s="11" t="s">
        <v>15</v>
      </c>
      <c r="C4" s="2">
        <f>15000+15000+10000+20000+30000</f>
        <v>90000</v>
      </c>
      <c r="D4" s="2"/>
    </row>
    <row r="5" spans="2:7">
      <c r="B5" s="7" t="s">
        <v>2</v>
      </c>
      <c r="C5" s="1"/>
      <c r="D5" s="2">
        <f>32+11+64+32+32+11+32+32+75+180+180+180+11+11+32+32+32+11+11+112+64+32+64+32+32+32+41.76+64+32+11+195.7</f>
        <v>1713.46</v>
      </c>
    </row>
    <row r="6" spans="2:7">
      <c r="B6" s="7" t="s">
        <v>21</v>
      </c>
      <c r="C6" s="1"/>
      <c r="D6" s="14">
        <f>18990</f>
        <v>18990</v>
      </c>
    </row>
    <row r="7" spans="2:7">
      <c r="B7" s="11" t="s">
        <v>18</v>
      </c>
      <c r="C7" s="1"/>
      <c r="D7" s="14">
        <f>2100+2100</f>
        <v>4200</v>
      </c>
    </row>
    <row r="8" spans="2:7">
      <c r="B8" s="7" t="s">
        <v>16</v>
      </c>
      <c r="C8" s="1"/>
      <c r="D8" s="14">
        <f>12500+13160+13160</f>
        <v>38820</v>
      </c>
    </row>
    <row r="9" spans="2:7">
      <c r="B9" s="7" t="s">
        <v>25</v>
      </c>
      <c r="C9" s="1"/>
      <c r="D9" s="14">
        <v>1068</v>
      </c>
    </row>
    <row r="10" spans="2:7">
      <c r="B10" s="7" t="s">
        <v>5</v>
      </c>
      <c r="C10" s="1"/>
      <c r="D10" s="14">
        <v>15000</v>
      </c>
    </row>
    <row r="11" spans="2:7">
      <c r="B11" s="7" t="s">
        <v>7</v>
      </c>
      <c r="C11" s="1"/>
      <c r="D11" s="14">
        <f>29508+22400+19040</f>
        <v>70948</v>
      </c>
    </row>
    <row r="12" spans="2:7">
      <c r="B12" s="7" t="s">
        <v>19</v>
      </c>
      <c r="C12" s="1"/>
      <c r="D12" s="14">
        <f>5685+5950+10169</f>
        <v>21804</v>
      </c>
    </row>
    <row r="13" spans="2:7">
      <c r="B13" s="7" t="s">
        <v>8</v>
      </c>
      <c r="C13" s="1"/>
      <c r="D13" s="14">
        <f>3050</f>
        <v>3050</v>
      </c>
    </row>
    <row r="14" spans="2:7">
      <c r="B14" s="7" t="s">
        <v>11</v>
      </c>
      <c r="C14" s="2"/>
      <c r="D14" s="15"/>
    </row>
    <row r="15" spans="2:7">
      <c r="B15" s="7" t="s">
        <v>9</v>
      </c>
      <c r="C15" s="1"/>
      <c r="D15" s="14"/>
    </row>
    <row r="16" spans="2:7">
      <c r="B16" s="7" t="s">
        <v>27</v>
      </c>
      <c r="C16" s="2"/>
      <c r="D16" s="14">
        <v>7900</v>
      </c>
    </row>
    <row r="17" spans="2:7">
      <c r="B17" s="12" t="s">
        <v>10</v>
      </c>
      <c r="C17" s="4"/>
      <c r="D17" s="15"/>
      <c r="E17" s="10"/>
      <c r="F17" s="9"/>
      <c r="G17" s="10"/>
    </row>
    <row r="18" spans="2:7">
      <c r="B18" s="7" t="s">
        <v>26</v>
      </c>
      <c r="C18" s="2"/>
      <c r="D18" s="14">
        <f>1275+400</f>
        <v>1675</v>
      </c>
      <c r="E18" s="9"/>
      <c r="F18" s="9"/>
      <c r="G18" s="9"/>
    </row>
    <row r="19" spans="2:7">
      <c r="B19" s="7" t="s">
        <v>20</v>
      </c>
      <c r="C19" s="2"/>
      <c r="D19" s="14">
        <f>5300+2700+800+2880+3170+1000+1870</f>
        <v>17720</v>
      </c>
      <c r="E19" s="3"/>
    </row>
    <row r="20" spans="2:7">
      <c r="B20" s="7" t="s">
        <v>12</v>
      </c>
      <c r="C20" s="2"/>
      <c r="D20" s="15"/>
    </row>
    <row r="21" spans="2:7">
      <c r="B21" s="7" t="s">
        <v>24</v>
      </c>
      <c r="C21" s="2"/>
      <c r="D21" s="15">
        <v>4119</v>
      </c>
    </row>
    <row r="22" spans="2:7">
      <c r="B22" s="8" t="s">
        <v>13</v>
      </c>
      <c r="C22" s="1"/>
      <c r="D22" s="14">
        <f>780+3150</f>
        <v>3930</v>
      </c>
      <c r="E22" s="3"/>
    </row>
    <row r="23" spans="2:7">
      <c r="B23" s="8" t="s">
        <v>6</v>
      </c>
      <c r="C23" s="1"/>
      <c r="D23" s="14">
        <v>20100</v>
      </c>
      <c r="E23" s="3"/>
    </row>
    <row r="24" spans="2:7">
      <c r="B24" s="13" t="s">
        <v>22</v>
      </c>
      <c r="C24" s="1"/>
      <c r="D24" s="14">
        <v>4500</v>
      </c>
      <c r="E24" s="3"/>
    </row>
    <row r="25" spans="2:7">
      <c r="B25" s="13" t="s">
        <v>23</v>
      </c>
      <c r="C25" s="1"/>
      <c r="D25" s="14">
        <v>5400</v>
      </c>
      <c r="E25" s="3"/>
    </row>
    <row r="26" spans="2:7">
      <c r="B26" s="16" t="s">
        <v>17</v>
      </c>
      <c r="C26" s="17"/>
      <c r="D26" s="18">
        <v>90850</v>
      </c>
      <c r="E26" s="3"/>
    </row>
    <row r="27" spans="2:7">
      <c r="B27" s="7" t="s">
        <v>28</v>
      </c>
      <c r="C27" s="2">
        <f>SUM(C3:C26)</f>
        <v>355957.28999999992</v>
      </c>
      <c r="D27" s="2">
        <f>SUM(D3:D26)</f>
        <v>331787.45999999996</v>
      </c>
      <c r="E27" s="10" t="s">
        <v>3</v>
      </c>
      <c r="F27" s="9"/>
      <c r="G27" s="10">
        <f>C27+G2-D27</f>
        <v>78877.039999999979</v>
      </c>
    </row>
    <row r="28" spans="2:7">
      <c r="C28" s="3"/>
      <c r="D28" s="3"/>
    </row>
    <row r="29" spans="2:7">
      <c r="C29" s="3"/>
      <c r="D29" s="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2019-01-10T21:21:04Z</dcterms:modified>
</cp:coreProperties>
</file>